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35" windowWidth="18915" windowHeight="9795"/>
  </bookViews>
  <sheets>
    <sheet name="Résultats" sheetId="1" r:id="rId1"/>
  </sheets>
  <externalReferences>
    <externalReference r:id="rId2"/>
  </externalReferences>
  <definedNames>
    <definedName name="Excel_BuiltIn__FilterDatabase_3" localSheetId="0">#REF!</definedName>
    <definedName name="Excel_BuiltIn__FilterDatabase_3">#REF!</definedName>
    <definedName name="N_Voile" localSheetId="0">Résultats!$I$5:$I$28</definedName>
    <definedName name="_xlnm.Print_Area" localSheetId="0">Résultats!$A$1:$Y$28</definedName>
  </definedNames>
  <calcPr calcId="125725"/>
</workbook>
</file>

<file path=xl/calcChain.xml><?xml version="1.0" encoding="utf-8"?>
<calcChain xmlns="http://schemas.openxmlformats.org/spreadsheetml/2006/main">
  <c r="I30" i="1"/>
  <c r="W30" s="1"/>
  <c r="W29"/>
  <c r="V29"/>
  <c r="U29"/>
  <c r="T29"/>
  <c r="S29"/>
  <c r="R29"/>
  <c r="Q29"/>
  <c r="P29"/>
  <c r="O29"/>
  <c r="N29"/>
  <c r="M29"/>
  <c r="L29"/>
  <c r="K29"/>
  <c r="J29"/>
  <c r="F29"/>
  <c r="I31" s="1"/>
  <c r="AC28"/>
  <c r="AB28"/>
  <c r="AA28"/>
  <c r="Z28"/>
  <c r="Y28"/>
  <c r="X28"/>
  <c r="AC27"/>
  <c r="AB27"/>
  <c r="AA27"/>
  <c r="Z27"/>
  <c r="Y27"/>
  <c r="X27"/>
  <c r="AC26"/>
  <c r="AB26"/>
  <c r="AA26"/>
  <c r="Z26"/>
  <c r="Y26"/>
  <c r="X26"/>
  <c r="AC25"/>
  <c r="AB25"/>
  <c r="AA25"/>
  <c r="Z25"/>
  <c r="Y25"/>
  <c r="X25"/>
  <c r="AC24"/>
  <c r="AB24"/>
  <c r="AA24"/>
  <c r="Z24"/>
  <c r="Y24"/>
  <c r="X24"/>
  <c r="AC23"/>
  <c r="AB23"/>
  <c r="AA23"/>
  <c r="Z23"/>
  <c r="Y23"/>
  <c r="X23"/>
  <c r="AC22"/>
  <c r="AB22"/>
  <c r="AA22"/>
  <c r="Z22"/>
  <c r="Y22"/>
  <c r="X22"/>
  <c r="AC21"/>
  <c r="AB21"/>
  <c r="AA21"/>
  <c r="Z21"/>
  <c r="Y21"/>
  <c r="X21"/>
  <c r="AC20"/>
  <c r="AB20"/>
  <c r="AA20"/>
  <c r="Z20"/>
  <c r="Y20"/>
  <c r="X20"/>
  <c r="AC19"/>
  <c r="AB19"/>
  <c r="AA19"/>
  <c r="Z19"/>
  <c r="Y19"/>
  <c r="X19"/>
  <c r="AC18"/>
  <c r="AB18"/>
  <c r="AA18"/>
  <c r="Z18"/>
  <c r="Y18"/>
  <c r="X18"/>
  <c r="AC17"/>
  <c r="AB17"/>
  <c r="AA17"/>
  <c r="Z17"/>
  <c r="Y17"/>
  <c r="X17"/>
  <c r="AC16"/>
  <c r="AB16"/>
  <c r="AA16"/>
  <c r="Z16"/>
  <c r="Y16"/>
  <c r="X16"/>
  <c r="AC15"/>
  <c r="AB15"/>
  <c r="AA15"/>
  <c r="Z15"/>
  <c r="Y15"/>
  <c r="X15"/>
  <c r="AC14"/>
  <c r="AB14"/>
  <c r="AA14"/>
  <c r="Z14"/>
  <c r="Y14"/>
  <c r="X14"/>
  <c r="AC13"/>
  <c r="AB13"/>
  <c r="AA13"/>
  <c r="Z13"/>
  <c r="Y13"/>
  <c r="X13"/>
  <c r="AC12"/>
  <c r="AB12"/>
  <c r="AA12"/>
  <c r="Z12"/>
  <c r="Y12"/>
  <c r="X12"/>
  <c r="AC11"/>
  <c r="AB11"/>
  <c r="AA11"/>
  <c r="Z11"/>
  <c r="Y11"/>
  <c r="X11"/>
  <c r="AC10"/>
  <c r="AB10"/>
  <c r="AA10"/>
  <c r="Z10"/>
  <c r="Y10"/>
  <c r="X10"/>
  <c r="AC9"/>
  <c r="AB9"/>
  <c r="AA9"/>
  <c r="Z9"/>
  <c r="Y9"/>
  <c r="X9"/>
  <c r="AC8"/>
  <c r="AB8"/>
  <c r="AA8"/>
  <c r="Z8"/>
  <c r="Y8"/>
  <c r="X8"/>
  <c r="AC7"/>
  <c r="AB7"/>
  <c r="AA7"/>
  <c r="Z7"/>
  <c r="Y7"/>
  <c r="X7"/>
  <c r="AC6"/>
  <c r="AB6"/>
  <c r="AA6"/>
  <c r="Z6"/>
  <c r="Y6"/>
  <c r="X6"/>
  <c r="AC5"/>
  <c r="AB5"/>
  <c r="AA5"/>
  <c r="Z5"/>
  <c r="Y5"/>
  <c r="X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T31" l="1"/>
  <c r="P31"/>
  <c r="L31"/>
  <c r="U31"/>
  <c r="Q31"/>
  <c r="M31"/>
  <c r="V31"/>
  <c r="R31"/>
  <c r="N31"/>
  <c r="J31"/>
  <c r="W31"/>
  <c r="S31"/>
  <c r="O31"/>
  <c r="K31"/>
  <c r="J30"/>
  <c r="N30"/>
  <c r="R30"/>
  <c r="V30"/>
  <c r="M30"/>
  <c r="Q30"/>
  <c r="U30"/>
  <c r="L30"/>
  <c r="P30"/>
  <c r="T30"/>
  <c r="K30"/>
  <c r="O30"/>
  <c r="S30"/>
</calcChain>
</file>

<file path=xl/sharedStrings.xml><?xml version="1.0" encoding="utf-8"?>
<sst xmlns="http://schemas.openxmlformats.org/spreadsheetml/2006/main" count="123" uniqueCount="70">
  <si>
    <t>Résultat de la régate de Valenton du 17 mars 2019</t>
  </si>
  <si>
    <t>CLUB</t>
  </si>
  <si>
    <t>nr licence</t>
  </si>
  <si>
    <t>NOM</t>
  </si>
  <si>
    <t>Prénom</t>
  </si>
  <si>
    <t>nr voile</t>
  </si>
  <si>
    <t>Freq.</t>
  </si>
  <si>
    <t>M  1</t>
  </si>
  <si>
    <t>M  2</t>
  </si>
  <si>
    <t>M  3</t>
  </si>
  <si>
    <t>M  4</t>
  </si>
  <si>
    <t>M  5</t>
  </si>
  <si>
    <t>M  6</t>
  </si>
  <si>
    <t>M  7</t>
  </si>
  <si>
    <t>M  8</t>
  </si>
  <si>
    <t>M  9</t>
  </si>
  <si>
    <t>M  10</t>
  </si>
  <si>
    <t>M  11</t>
  </si>
  <si>
    <t>M  12</t>
  </si>
  <si>
    <t>M  13</t>
  </si>
  <si>
    <t>M  14</t>
  </si>
  <si>
    <t>SOMME</t>
  </si>
  <si>
    <t>total points</t>
  </si>
  <si>
    <t>1e GV</t>
  </si>
  <si>
    <t>2e GV</t>
  </si>
  <si>
    <t>3e GV</t>
  </si>
  <si>
    <t>4e GV</t>
  </si>
  <si>
    <t>C</t>
  </si>
  <si>
    <t>NMCMH</t>
  </si>
  <si>
    <t>LIMPALAËR</t>
  </si>
  <si>
    <t>JEAN FRANCOIS</t>
  </si>
  <si>
    <t>32</t>
  </si>
  <si>
    <t>2,4</t>
  </si>
  <si>
    <t>MCFA</t>
  </si>
  <si>
    <t>FREICHE</t>
  </si>
  <si>
    <t>PIERRE</t>
  </si>
  <si>
    <t>74</t>
  </si>
  <si>
    <t>AEC</t>
  </si>
  <si>
    <t>CLERGET</t>
  </si>
  <si>
    <t>PATRICK</t>
  </si>
  <si>
    <t>ROY</t>
  </si>
  <si>
    <t>PATRICE</t>
  </si>
  <si>
    <t>22</t>
  </si>
  <si>
    <t>LANOS</t>
  </si>
  <si>
    <t>DOMINIQUE</t>
  </si>
  <si>
    <t>PLIEU SEVIN</t>
  </si>
  <si>
    <t>NEUTER</t>
  </si>
  <si>
    <t>JACQUES</t>
  </si>
  <si>
    <t>CUSSET</t>
  </si>
  <si>
    <t>STEPHANE</t>
  </si>
  <si>
    <t>GERMOND</t>
  </si>
  <si>
    <t>ALAIN</t>
  </si>
  <si>
    <t>MALANGEAU</t>
  </si>
  <si>
    <t>GHISLAIN</t>
  </si>
  <si>
    <t>JOLLY</t>
  </si>
  <si>
    <t>CHRISTIAN</t>
  </si>
  <si>
    <t>MALBERTI</t>
  </si>
  <si>
    <t>JEAN</t>
  </si>
  <si>
    <t>MN Gatinais</t>
  </si>
  <si>
    <t>8020</t>
  </si>
  <si>
    <t>GABIN</t>
  </si>
  <si>
    <t>HUGUES</t>
  </si>
  <si>
    <t>ROUSSEAU</t>
  </si>
  <si>
    <t>NORBERT</t>
  </si>
  <si>
    <t>GREGOIRE</t>
  </si>
  <si>
    <t>SYLVAIN</t>
  </si>
  <si>
    <t>2</t>
  </si>
  <si>
    <t>L</t>
  </si>
  <si>
    <t>DNS</t>
  </si>
  <si>
    <t>DNF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</si>
</sst>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0"/>
  </numFmts>
  <fonts count="6"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1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1" xfId="0" applyNumberFormat="1" applyFont="1" applyBorder="1" applyProtection="1">
      <protection locked="0"/>
    </xf>
    <xf numFmtId="164" fontId="0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2" xfId="1" applyNumberFormat="1" applyBorder="1" applyAlignment="1" applyProtection="1">
      <alignment horizontal="center" vertical="center"/>
      <protection locked="0"/>
    </xf>
    <xf numFmtId="164" fontId="1" fillId="0" borderId="1" xfId="1" applyNumberFormat="1" applyBorder="1" applyAlignment="1" applyProtection="1">
      <alignment horizontal="center" vertical="center"/>
      <protection locked="0"/>
    </xf>
    <xf numFmtId="164" fontId="3" fillId="2" borderId="4" xfId="0" applyNumberFormat="1" applyFont="1" applyFill="1" applyBorder="1" applyAlignment="1">
      <alignment horizontal="center"/>
    </xf>
    <xf numFmtId="164" fontId="0" fillId="0" borderId="4" xfId="0" applyNumberFormat="1" applyFont="1" applyBorder="1"/>
    <xf numFmtId="164" fontId="0" fillId="0" borderId="4" xfId="0" applyNumberFormat="1" applyBorder="1" applyAlignment="1">
      <alignment horizontal="center" vertical="center"/>
    </xf>
    <xf numFmtId="164" fontId="0" fillId="0" borderId="0" xfId="0" applyNumberFormat="1"/>
    <xf numFmtId="164" fontId="0" fillId="0" borderId="0" xfId="0" applyNumberFormat="1" applyFont="1"/>
    <xf numFmtId="164" fontId="0" fillId="0" borderId="0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164" fontId="1" fillId="0" borderId="2" xfId="1" applyNumberFormat="1" applyFont="1" applyBorder="1" applyAlignment="1" applyProtection="1">
      <alignment horizontal="center" vertical="center"/>
      <protection locked="0"/>
    </xf>
    <xf numFmtId="164" fontId="1" fillId="0" borderId="1" xfId="1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164" fontId="0" fillId="0" borderId="2" xfId="1" applyNumberFormat="1" applyFont="1" applyBorder="1" applyAlignment="1" applyProtection="1">
      <alignment horizontal="center" vertical="center"/>
      <protection locked="0"/>
    </xf>
    <xf numFmtId="164" fontId="0" fillId="0" borderId="1" xfId="1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164" fontId="3" fillId="0" borderId="0" xfId="0" applyNumberFormat="1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Font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Protection="1">
      <protection locked="0"/>
    </xf>
    <xf numFmtId="0" fontId="0" fillId="0" borderId="0" xfId="0" applyBorder="1" applyAlignment="1">
      <alignment horizontal="center"/>
    </xf>
    <xf numFmtId="0" fontId="5" fillId="0" borderId="0" xfId="0" applyFont="1" applyAlignment="1">
      <alignment horizontal="center" vertical="center"/>
    </xf>
    <xf numFmtId="164" fontId="3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lenton%2017%20mars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kipper"/>
      <sheetName val="SkipperEx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84"/>
  <sheetViews>
    <sheetView tabSelected="1" workbookViewId="0">
      <selection activeCell="E29" sqref="E29"/>
    </sheetView>
  </sheetViews>
  <sheetFormatPr baseColWidth="10" defaultRowHeight="12.75"/>
  <cols>
    <col min="1" max="1" width="5" customWidth="1"/>
    <col min="2" max="2" width="2.5703125" customWidth="1"/>
    <col min="3" max="3" width="11.7109375" customWidth="1"/>
    <col min="4" max="4" width="6.5703125" customWidth="1"/>
    <col min="5" max="5" width="7.7109375" customWidth="1"/>
    <col min="6" max="7" width="18.85546875" customWidth="1"/>
    <col min="8" max="9" width="6.7109375" customWidth="1"/>
    <col min="10" max="23" width="4.7109375" customWidth="1"/>
    <col min="24" max="24" width="7.42578125" customWidth="1"/>
    <col min="25" max="25" width="8.85546875" customWidth="1"/>
    <col min="26" max="26" width="4.7109375" customWidth="1"/>
    <col min="27" max="27" width="4.7109375" style="18" customWidth="1"/>
    <col min="28" max="29" width="4.7109375" customWidth="1"/>
  </cols>
  <sheetData>
    <row r="1" spans="1:30" ht="24.75" customHeight="1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</row>
    <row r="2" spans="1:30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/>
      <c r="AB2" s="3"/>
    </row>
    <row r="3" spans="1:30" ht="38.25" customHeight="1">
      <c r="C3" s="5" t="s">
        <v>1</v>
      </c>
      <c r="D3" s="5"/>
      <c r="E3" s="6" t="s">
        <v>2</v>
      </c>
      <c r="F3" s="7" t="s">
        <v>3</v>
      </c>
      <c r="G3" s="8" t="s">
        <v>4</v>
      </c>
      <c r="H3" s="9" t="s">
        <v>5</v>
      </c>
      <c r="I3" s="10" t="s">
        <v>6</v>
      </c>
      <c r="J3" s="11" t="s">
        <v>7</v>
      </c>
      <c r="K3" s="11" t="s">
        <v>8</v>
      </c>
      <c r="L3" s="11" t="s">
        <v>9</v>
      </c>
      <c r="M3" s="11" t="s">
        <v>10</v>
      </c>
      <c r="N3" s="11" t="s">
        <v>11</v>
      </c>
      <c r="O3" s="11" t="s">
        <v>12</v>
      </c>
      <c r="P3" s="11" t="s">
        <v>13</v>
      </c>
      <c r="Q3" s="11" t="s">
        <v>14</v>
      </c>
      <c r="R3" s="11" t="s">
        <v>15</v>
      </c>
      <c r="S3" s="11" t="s">
        <v>16</v>
      </c>
      <c r="T3" s="11" t="s">
        <v>17</v>
      </c>
      <c r="U3" s="11" t="s">
        <v>18</v>
      </c>
      <c r="V3" s="11" t="s">
        <v>19</v>
      </c>
      <c r="W3" s="11" t="s">
        <v>20</v>
      </c>
      <c r="X3" s="12" t="s">
        <v>21</v>
      </c>
      <c r="Y3" s="13" t="s">
        <v>22</v>
      </c>
      <c r="Z3" s="13" t="s">
        <v>23</v>
      </c>
      <c r="AA3" s="13" t="s">
        <v>24</v>
      </c>
      <c r="AB3" s="13" t="s">
        <v>25</v>
      </c>
      <c r="AC3" s="13" t="s">
        <v>26</v>
      </c>
    </row>
    <row r="4" spans="1:30">
      <c r="A4" s="14">
        <v>0</v>
      </c>
      <c r="E4" s="15"/>
      <c r="F4" s="3"/>
      <c r="G4" s="3"/>
      <c r="H4" s="4"/>
      <c r="I4" s="16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17"/>
    </row>
    <row r="5" spans="1:30" s="32" customFormat="1">
      <c r="A5" s="19">
        <f t="shared" ref="A5:A28" si="0">1+A4</f>
        <v>1</v>
      </c>
      <c r="B5" s="20" t="s">
        <v>27</v>
      </c>
      <c r="C5" s="21" t="s">
        <v>28</v>
      </c>
      <c r="D5" s="22">
        <v>468</v>
      </c>
      <c r="E5" s="23">
        <v>1832</v>
      </c>
      <c r="F5" s="24" t="s">
        <v>29</v>
      </c>
      <c r="G5" s="24" t="s">
        <v>30</v>
      </c>
      <c r="H5" s="23" t="s">
        <v>31</v>
      </c>
      <c r="I5" s="25" t="s">
        <v>32</v>
      </c>
      <c r="J5" s="26">
        <v>2</v>
      </c>
      <c r="K5" s="26">
        <v>3</v>
      </c>
      <c r="L5" s="27">
        <v>1</v>
      </c>
      <c r="M5" s="27">
        <v>3</v>
      </c>
      <c r="N5" s="27">
        <v>1</v>
      </c>
      <c r="O5" s="27">
        <v>2</v>
      </c>
      <c r="P5" s="27">
        <v>1</v>
      </c>
      <c r="Q5" s="27">
        <v>3</v>
      </c>
      <c r="R5" s="27"/>
      <c r="S5" s="27"/>
      <c r="T5" s="27"/>
      <c r="U5" s="27"/>
      <c r="V5" s="27"/>
      <c r="W5" s="27"/>
      <c r="X5" s="27">
        <f t="shared" ref="X5:X20" si="1">SUM(J5:W5)</f>
        <v>16</v>
      </c>
      <c r="Y5" s="28">
        <f t="shared" ref="Y5:Y20" si="2">IF(COUNT(J5:W5)&lt;=4,SUM(J5:W5),IF(AND(COUNT(J5:W5)&gt;4,COUNT(J5:W5)&lt;=9),SUM(J5:W5)-MAX(J5:W5),IF(AND(COUNT(J5:W5)&gt;9,COUNT(J5:W5)&lt;=18),SUM(J5:W5)-MAX(J5:W5)-LARGE(J5:W5,2),IF(AND(COUNT(J5:W5)&gt;18,COUNT(J5:W5)&lt;=27),SUM(J5:W5)-MAX(J5:W5)-LARGE(J5:W5,2)-LARGE(J5:W5,3),IF(AND(COUNT(J5:W5)&gt;27,COUNT(J5:W5)&lt;=36),SUM(J5:W5)-MAX(J5:W5)-LARGE(J5:W5,2)-LARGE(J5:W5,3)-LARGE(J5:W5,4),0)))))</f>
        <v>13</v>
      </c>
      <c r="Z5" s="29">
        <f t="shared" ref="Z5:Z28" si="3">MAX(J5:W5)</f>
        <v>3</v>
      </c>
      <c r="AA5" s="30">
        <f t="shared" ref="AA5:AA28" si="4">LARGE($J5:$W5,2)</f>
        <v>3</v>
      </c>
      <c r="AB5" s="30">
        <f t="shared" ref="AB5:AB28" si="5">LARGE($J5:$W5,3)</f>
        <v>3</v>
      </c>
      <c r="AC5" s="30">
        <f t="shared" ref="AC5:AC28" si="6">LARGE($J5:$W5,4)</f>
        <v>2</v>
      </c>
      <c r="AD5" s="31"/>
    </row>
    <row r="6" spans="1:30" s="32" customFormat="1">
      <c r="A6" s="19">
        <f t="shared" si="0"/>
        <v>2</v>
      </c>
      <c r="B6" s="33" t="s">
        <v>27</v>
      </c>
      <c r="C6" s="21" t="s">
        <v>33</v>
      </c>
      <c r="D6" s="34">
        <v>260</v>
      </c>
      <c r="E6" s="35">
        <v>3473</v>
      </c>
      <c r="F6" s="24" t="s">
        <v>34</v>
      </c>
      <c r="G6" s="24" t="s">
        <v>35</v>
      </c>
      <c r="H6" s="23" t="s">
        <v>36</v>
      </c>
      <c r="I6" s="25" t="s">
        <v>32</v>
      </c>
      <c r="J6" s="36">
        <v>1</v>
      </c>
      <c r="K6" s="37">
        <v>1</v>
      </c>
      <c r="L6" s="37">
        <v>2</v>
      </c>
      <c r="M6" s="37">
        <v>6</v>
      </c>
      <c r="N6" s="37">
        <v>4</v>
      </c>
      <c r="O6" s="37">
        <v>7</v>
      </c>
      <c r="P6" s="37">
        <v>5</v>
      </c>
      <c r="Q6" s="37">
        <v>1</v>
      </c>
      <c r="R6" s="37"/>
      <c r="S6" s="37"/>
      <c r="T6" s="37"/>
      <c r="U6" s="37"/>
      <c r="V6" s="37"/>
      <c r="W6" s="37"/>
      <c r="X6" s="37">
        <f t="shared" si="1"/>
        <v>27</v>
      </c>
      <c r="Y6" s="28">
        <f t="shared" si="2"/>
        <v>20</v>
      </c>
      <c r="Z6" s="29">
        <f t="shared" si="3"/>
        <v>7</v>
      </c>
      <c r="AA6" s="30">
        <f t="shared" si="4"/>
        <v>6</v>
      </c>
      <c r="AB6" s="30">
        <f t="shared" si="5"/>
        <v>5</v>
      </c>
      <c r="AC6" s="30">
        <f t="shared" si="6"/>
        <v>4</v>
      </c>
    </row>
    <row r="7" spans="1:30" s="32" customFormat="1">
      <c r="A7" s="19">
        <f t="shared" si="0"/>
        <v>3</v>
      </c>
      <c r="B7" s="33" t="s">
        <v>27</v>
      </c>
      <c r="C7" s="22" t="s">
        <v>37</v>
      </c>
      <c r="D7" s="22">
        <v>14</v>
      </c>
      <c r="E7" s="23">
        <v>5272</v>
      </c>
      <c r="F7" s="24" t="s">
        <v>38</v>
      </c>
      <c r="G7" s="24" t="s">
        <v>39</v>
      </c>
      <c r="H7" s="23">
        <v>272</v>
      </c>
      <c r="I7" s="25" t="s">
        <v>32</v>
      </c>
      <c r="J7" s="36">
        <v>4</v>
      </c>
      <c r="K7" s="37">
        <v>2</v>
      </c>
      <c r="L7" s="37">
        <v>6</v>
      </c>
      <c r="M7" s="37">
        <v>16</v>
      </c>
      <c r="N7" s="37">
        <v>3</v>
      </c>
      <c r="O7" s="37">
        <v>1</v>
      </c>
      <c r="P7" s="37">
        <v>2</v>
      </c>
      <c r="Q7" s="37">
        <v>2</v>
      </c>
      <c r="R7" s="37"/>
      <c r="S7" s="37"/>
      <c r="T7" s="37"/>
      <c r="U7" s="37"/>
      <c r="V7" s="37"/>
      <c r="W7" s="37"/>
      <c r="X7" s="37">
        <f t="shared" si="1"/>
        <v>36</v>
      </c>
      <c r="Y7" s="28">
        <f t="shared" si="2"/>
        <v>20</v>
      </c>
      <c r="Z7" s="29">
        <f t="shared" si="3"/>
        <v>16</v>
      </c>
      <c r="AA7" s="30">
        <f t="shared" si="4"/>
        <v>6</v>
      </c>
      <c r="AB7" s="30">
        <f t="shared" si="5"/>
        <v>4</v>
      </c>
      <c r="AC7" s="30">
        <f t="shared" si="6"/>
        <v>3</v>
      </c>
    </row>
    <row r="8" spans="1:30" s="32" customFormat="1">
      <c r="A8" s="19">
        <f t="shared" si="0"/>
        <v>4</v>
      </c>
      <c r="B8" s="33" t="s">
        <v>27</v>
      </c>
      <c r="C8" s="21" t="s">
        <v>37</v>
      </c>
      <c r="D8" s="34">
        <v>14</v>
      </c>
      <c r="E8" s="35">
        <v>9142</v>
      </c>
      <c r="F8" s="38" t="s">
        <v>40</v>
      </c>
      <c r="G8" s="38" t="s">
        <v>41</v>
      </c>
      <c r="H8" s="39" t="s">
        <v>42</v>
      </c>
      <c r="I8" s="25" t="s">
        <v>32</v>
      </c>
      <c r="J8" s="36">
        <v>10</v>
      </c>
      <c r="K8" s="37">
        <v>4</v>
      </c>
      <c r="L8" s="37">
        <v>7</v>
      </c>
      <c r="M8" s="37">
        <v>7</v>
      </c>
      <c r="N8" s="37">
        <v>5</v>
      </c>
      <c r="O8" s="37">
        <v>5</v>
      </c>
      <c r="P8" s="37">
        <v>3</v>
      </c>
      <c r="Q8" s="37">
        <v>16</v>
      </c>
      <c r="R8" s="37"/>
      <c r="S8" s="37"/>
      <c r="T8" s="37"/>
      <c r="U8" s="37"/>
      <c r="V8" s="37"/>
      <c r="W8" s="37"/>
      <c r="X8" s="37">
        <f t="shared" si="1"/>
        <v>57</v>
      </c>
      <c r="Y8" s="28">
        <f t="shared" si="2"/>
        <v>41</v>
      </c>
      <c r="Z8" s="29">
        <f t="shared" si="3"/>
        <v>16</v>
      </c>
      <c r="AA8" s="30">
        <f t="shared" si="4"/>
        <v>10</v>
      </c>
      <c r="AB8" s="30">
        <f t="shared" si="5"/>
        <v>7</v>
      </c>
      <c r="AC8" s="30">
        <f t="shared" si="6"/>
        <v>7</v>
      </c>
    </row>
    <row r="9" spans="1:30" s="32" customFormat="1">
      <c r="A9" s="19">
        <f t="shared" si="0"/>
        <v>5</v>
      </c>
      <c r="B9" s="33" t="s">
        <v>27</v>
      </c>
      <c r="C9" s="22" t="s">
        <v>37</v>
      </c>
      <c r="D9" s="22">
        <v>14</v>
      </c>
      <c r="E9" s="23">
        <v>7587</v>
      </c>
      <c r="F9" s="24" t="s">
        <v>43</v>
      </c>
      <c r="G9" s="24" t="s">
        <v>44</v>
      </c>
      <c r="H9" s="23">
        <v>587</v>
      </c>
      <c r="I9" s="25" t="s">
        <v>32</v>
      </c>
      <c r="J9" s="36">
        <v>7</v>
      </c>
      <c r="K9" s="37">
        <v>6</v>
      </c>
      <c r="L9" s="37">
        <v>4</v>
      </c>
      <c r="M9" s="40">
        <v>8</v>
      </c>
      <c r="N9" s="37">
        <v>8</v>
      </c>
      <c r="O9" s="37">
        <v>4</v>
      </c>
      <c r="P9" s="37">
        <v>4</v>
      </c>
      <c r="Q9" s="37">
        <v>16</v>
      </c>
      <c r="R9" s="36"/>
      <c r="S9" s="37"/>
      <c r="T9" s="37"/>
      <c r="U9" s="37"/>
      <c r="V9" s="37"/>
      <c r="W9" s="37"/>
      <c r="X9" s="37">
        <f t="shared" si="1"/>
        <v>57</v>
      </c>
      <c r="Y9" s="28">
        <f t="shared" si="2"/>
        <v>41</v>
      </c>
      <c r="Z9" s="29">
        <f t="shared" si="3"/>
        <v>16</v>
      </c>
      <c r="AA9" s="30">
        <f t="shared" si="4"/>
        <v>8</v>
      </c>
      <c r="AB9" s="30">
        <f t="shared" si="5"/>
        <v>8</v>
      </c>
      <c r="AC9" s="30">
        <f t="shared" si="6"/>
        <v>7</v>
      </c>
    </row>
    <row r="10" spans="1:30" s="32" customFormat="1">
      <c r="A10" s="19">
        <f t="shared" si="0"/>
        <v>6</v>
      </c>
      <c r="B10" s="33" t="s">
        <v>27</v>
      </c>
      <c r="C10" s="21" t="s">
        <v>33</v>
      </c>
      <c r="D10" s="34">
        <v>260</v>
      </c>
      <c r="E10" s="23">
        <v>9361</v>
      </c>
      <c r="F10" s="24" t="s">
        <v>45</v>
      </c>
      <c r="G10" s="24" t="s">
        <v>39</v>
      </c>
      <c r="H10" s="23">
        <v>61</v>
      </c>
      <c r="I10" s="25" t="s">
        <v>32</v>
      </c>
      <c r="J10" s="36">
        <v>3</v>
      </c>
      <c r="K10" s="37">
        <v>16</v>
      </c>
      <c r="L10" s="37">
        <v>16</v>
      </c>
      <c r="M10" s="37">
        <v>2</v>
      </c>
      <c r="N10" s="37">
        <v>2</v>
      </c>
      <c r="O10" s="37">
        <v>3</v>
      </c>
      <c r="P10" s="37">
        <v>11</v>
      </c>
      <c r="Q10" s="37">
        <v>5</v>
      </c>
      <c r="R10" s="37"/>
      <c r="S10" s="37"/>
      <c r="T10" s="37"/>
      <c r="U10" s="37"/>
      <c r="V10" s="37"/>
      <c r="W10" s="37"/>
      <c r="X10" s="37">
        <f t="shared" si="1"/>
        <v>58</v>
      </c>
      <c r="Y10" s="28">
        <f t="shared" si="2"/>
        <v>42</v>
      </c>
      <c r="Z10" s="29">
        <f t="shared" si="3"/>
        <v>16</v>
      </c>
      <c r="AA10" s="30">
        <f t="shared" si="4"/>
        <v>16</v>
      </c>
      <c r="AB10" s="30">
        <f t="shared" si="5"/>
        <v>11</v>
      </c>
      <c r="AC10" s="30">
        <f t="shared" si="6"/>
        <v>5</v>
      </c>
    </row>
    <row r="11" spans="1:30" s="32" customFormat="1">
      <c r="A11" s="19">
        <f t="shared" si="0"/>
        <v>7</v>
      </c>
      <c r="B11" s="20" t="s">
        <v>27</v>
      </c>
      <c r="C11" s="21" t="s">
        <v>28</v>
      </c>
      <c r="D11" s="22">
        <v>468</v>
      </c>
      <c r="E11" s="23">
        <v>9539</v>
      </c>
      <c r="F11" s="24" t="s">
        <v>46</v>
      </c>
      <c r="G11" s="24" t="s">
        <v>47</v>
      </c>
      <c r="H11" s="23">
        <v>25</v>
      </c>
      <c r="I11" s="25" t="s">
        <v>32</v>
      </c>
      <c r="J11" s="36">
        <v>14</v>
      </c>
      <c r="K11" s="37">
        <v>16</v>
      </c>
      <c r="L11" s="37">
        <v>5</v>
      </c>
      <c r="M11" s="41">
        <v>5</v>
      </c>
      <c r="N11" s="37">
        <v>9</v>
      </c>
      <c r="O11" s="37">
        <v>6</v>
      </c>
      <c r="P11" s="37">
        <v>7</v>
      </c>
      <c r="Q11" s="37">
        <v>4</v>
      </c>
      <c r="R11" s="37"/>
      <c r="S11" s="37"/>
      <c r="T11" s="37"/>
      <c r="U11" s="37"/>
      <c r="V11" s="37"/>
      <c r="W11" s="37"/>
      <c r="X11" s="37">
        <f t="shared" si="1"/>
        <v>66</v>
      </c>
      <c r="Y11" s="28">
        <f t="shared" si="2"/>
        <v>50</v>
      </c>
      <c r="Z11" s="29">
        <f t="shared" si="3"/>
        <v>16</v>
      </c>
      <c r="AA11" s="30">
        <f t="shared" si="4"/>
        <v>14</v>
      </c>
      <c r="AB11" s="30">
        <f t="shared" si="5"/>
        <v>9</v>
      </c>
      <c r="AC11" s="30">
        <f t="shared" si="6"/>
        <v>7</v>
      </c>
    </row>
    <row r="12" spans="1:30" s="32" customFormat="1">
      <c r="A12" s="19">
        <f t="shared" si="0"/>
        <v>8</v>
      </c>
      <c r="B12" s="33" t="s">
        <v>27</v>
      </c>
      <c r="C12" s="21" t="s">
        <v>28</v>
      </c>
      <c r="D12" s="34">
        <v>468</v>
      </c>
      <c r="E12" s="35">
        <v>4359</v>
      </c>
      <c r="F12" s="38" t="s">
        <v>48</v>
      </c>
      <c r="G12" s="38" t="s">
        <v>49</v>
      </c>
      <c r="H12" s="23">
        <v>88</v>
      </c>
      <c r="I12" s="25" t="s">
        <v>32</v>
      </c>
      <c r="J12" s="36">
        <v>9</v>
      </c>
      <c r="K12" s="37">
        <v>7</v>
      </c>
      <c r="L12" s="37">
        <v>3</v>
      </c>
      <c r="M12" s="37">
        <v>10</v>
      </c>
      <c r="N12" s="37">
        <v>11</v>
      </c>
      <c r="O12" s="37">
        <v>8</v>
      </c>
      <c r="P12" s="37">
        <v>9</v>
      </c>
      <c r="Q12" s="37">
        <v>6</v>
      </c>
      <c r="R12" s="37"/>
      <c r="S12" s="37"/>
      <c r="T12" s="37"/>
      <c r="U12" s="37"/>
      <c r="V12" s="37"/>
      <c r="W12" s="37"/>
      <c r="X12" s="37">
        <f t="shared" si="1"/>
        <v>63</v>
      </c>
      <c r="Y12" s="28">
        <f t="shared" si="2"/>
        <v>52</v>
      </c>
      <c r="Z12" s="29">
        <f t="shared" si="3"/>
        <v>11</v>
      </c>
      <c r="AA12" s="30">
        <f t="shared" si="4"/>
        <v>10</v>
      </c>
      <c r="AB12" s="30">
        <f t="shared" si="5"/>
        <v>9</v>
      </c>
      <c r="AC12" s="30">
        <f t="shared" si="6"/>
        <v>9</v>
      </c>
    </row>
    <row r="13" spans="1:30" s="32" customFormat="1">
      <c r="A13" s="19">
        <f t="shared" si="0"/>
        <v>9</v>
      </c>
      <c r="B13" s="33" t="s">
        <v>27</v>
      </c>
      <c r="C13" s="22" t="s">
        <v>37</v>
      </c>
      <c r="D13" s="22">
        <v>14</v>
      </c>
      <c r="E13" s="23">
        <v>7585</v>
      </c>
      <c r="F13" s="24" t="s">
        <v>50</v>
      </c>
      <c r="G13" s="24" t="s">
        <v>51</v>
      </c>
      <c r="H13" s="23">
        <v>36</v>
      </c>
      <c r="I13" s="25" t="s">
        <v>32</v>
      </c>
      <c r="J13" s="36">
        <v>5</v>
      </c>
      <c r="K13" s="37">
        <v>12</v>
      </c>
      <c r="L13" s="37">
        <v>16</v>
      </c>
      <c r="M13" s="37">
        <v>1</v>
      </c>
      <c r="N13" s="37">
        <v>7</v>
      </c>
      <c r="O13" s="37">
        <v>10</v>
      </c>
      <c r="P13" s="37">
        <v>12</v>
      </c>
      <c r="Q13" s="37">
        <v>7</v>
      </c>
      <c r="R13" s="37"/>
      <c r="S13" s="37"/>
      <c r="T13" s="37"/>
      <c r="U13" s="37"/>
      <c r="V13" s="37"/>
      <c r="W13" s="37"/>
      <c r="X13" s="37">
        <f t="shared" si="1"/>
        <v>70</v>
      </c>
      <c r="Y13" s="28">
        <f t="shared" si="2"/>
        <v>54</v>
      </c>
      <c r="Z13" s="29">
        <f t="shared" si="3"/>
        <v>16</v>
      </c>
      <c r="AA13" s="30">
        <f t="shared" si="4"/>
        <v>12</v>
      </c>
      <c r="AB13" s="30">
        <f t="shared" si="5"/>
        <v>12</v>
      </c>
      <c r="AC13" s="30">
        <f t="shared" si="6"/>
        <v>10</v>
      </c>
      <c r="AD13" s="31"/>
    </row>
    <row r="14" spans="1:30" s="32" customFormat="1">
      <c r="A14" s="19">
        <f t="shared" si="0"/>
        <v>10</v>
      </c>
      <c r="B14" s="33" t="s">
        <v>27</v>
      </c>
      <c r="C14" s="22" t="s">
        <v>37</v>
      </c>
      <c r="D14" s="22">
        <v>14</v>
      </c>
      <c r="E14" s="23">
        <v>9623</v>
      </c>
      <c r="F14" s="24" t="s">
        <v>52</v>
      </c>
      <c r="G14" s="24" t="s">
        <v>53</v>
      </c>
      <c r="H14" s="23">
        <v>623</v>
      </c>
      <c r="I14" s="25" t="s">
        <v>32</v>
      </c>
      <c r="J14" s="36">
        <v>15</v>
      </c>
      <c r="K14" s="37">
        <v>10</v>
      </c>
      <c r="L14" s="37">
        <v>16</v>
      </c>
      <c r="M14" s="37">
        <v>4</v>
      </c>
      <c r="N14" s="37">
        <v>6</v>
      </c>
      <c r="O14" s="37">
        <v>16</v>
      </c>
      <c r="P14" s="37">
        <v>10</v>
      </c>
      <c r="Q14" s="37">
        <v>8</v>
      </c>
      <c r="R14" s="37"/>
      <c r="S14" s="37"/>
      <c r="T14" s="37"/>
      <c r="U14" s="37"/>
      <c r="V14" s="37"/>
      <c r="W14" s="37"/>
      <c r="X14" s="37">
        <f t="shared" si="1"/>
        <v>85</v>
      </c>
      <c r="Y14" s="28">
        <f t="shared" si="2"/>
        <v>69</v>
      </c>
      <c r="Z14" s="29">
        <f t="shared" si="3"/>
        <v>16</v>
      </c>
      <c r="AA14" s="30">
        <f t="shared" si="4"/>
        <v>16</v>
      </c>
      <c r="AB14" s="30">
        <f t="shared" si="5"/>
        <v>15</v>
      </c>
      <c r="AC14" s="30">
        <f t="shared" si="6"/>
        <v>10</v>
      </c>
    </row>
    <row r="15" spans="1:30" s="32" customFormat="1">
      <c r="A15" s="19">
        <f t="shared" si="0"/>
        <v>11</v>
      </c>
      <c r="B15" s="33" t="s">
        <v>27</v>
      </c>
      <c r="C15" s="22" t="s">
        <v>37</v>
      </c>
      <c r="D15" s="22">
        <v>14</v>
      </c>
      <c r="E15" s="23">
        <v>5267</v>
      </c>
      <c r="F15" s="24" t="s">
        <v>54</v>
      </c>
      <c r="G15" s="24" t="s">
        <v>55</v>
      </c>
      <c r="H15" s="23">
        <v>5</v>
      </c>
      <c r="I15" s="25" t="s">
        <v>32</v>
      </c>
      <c r="J15" s="36">
        <v>11</v>
      </c>
      <c r="K15" s="37">
        <v>11</v>
      </c>
      <c r="L15" s="37">
        <v>8</v>
      </c>
      <c r="M15" s="37">
        <v>9</v>
      </c>
      <c r="N15" s="37">
        <v>10</v>
      </c>
      <c r="O15" s="37">
        <v>16</v>
      </c>
      <c r="P15" s="37">
        <v>8</v>
      </c>
      <c r="Q15" s="37">
        <v>16</v>
      </c>
      <c r="R15" s="37"/>
      <c r="S15" s="37"/>
      <c r="T15" s="37"/>
      <c r="U15" s="37"/>
      <c r="V15" s="37"/>
      <c r="W15" s="37"/>
      <c r="X15" s="37">
        <f t="shared" si="1"/>
        <v>89</v>
      </c>
      <c r="Y15" s="28">
        <f t="shared" si="2"/>
        <v>73</v>
      </c>
      <c r="Z15" s="29">
        <f t="shared" si="3"/>
        <v>16</v>
      </c>
      <c r="AA15" s="30">
        <f t="shared" si="4"/>
        <v>16</v>
      </c>
      <c r="AB15" s="30">
        <f t="shared" si="5"/>
        <v>11</v>
      </c>
      <c r="AC15" s="30">
        <f t="shared" si="6"/>
        <v>11</v>
      </c>
    </row>
    <row r="16" spans="1:30" s="32" customFormat="1">
      <c r="A16" s="19">
        <f t="shared" si="0"/>
        <v>12</v>
      </c>
      <c r="B16" s="20" t="s">
        <v>27</v>
      </c>
      <c r="C16" s="21" t="s">
        <v>28</v>
      </c>
      <c r="D16" s="34">
        <v>468</v>
      </c>
      <c r="E16" s="35">
        <v>4308</v>
      </c>
      <c r="F16" s="38" t="s">
        <v>56</v>
      </c>
      <c r="G16" s="38" t="s">
        <v>57</v>
      </c>
      <c r="H16" s="42">
        <v>438</v>
      </c>
      <c r="I16" s="25" t="s">
        <v>32</v>
      </c>
      <c r="J16" s="36">
        <v>6</v>
      </c>
      <c r="K16" s="37">
        <v>5</v>
      </c>
      <c r="L16" s="37">
        <v>16</v>
      </c>
      <c r="M16" s="37">
        <v>12</v>
      </c>
      <c r="N16" s="37">
        <v>12</v>
      </c>
      <c r="O16" s="37">
        <v>17</v>
      </c>
      <c r="P16" s="37">
        <v>6</v>
      </c>
      <c r="Q16" s="37">
        <v>16</v>
      </c>
      <c r="R16" s="37"/>
      <c r="S16" s="37"/>
      <c r="T16" s="37"/>
      <c r="U16" s="37"/>
      <c r="V16" s="37"/>
      <c r="W16" s="37"/>
      <c r="X16" s="37">
        <f t="shared" si="1"/>
        <v>90</v>
      </c>
      <c r="Y16" s="28">
        <f t="shared" si="2"/>
        <v>73</v>
      </c>
      <c r="Z16" s="29">
        <f t="shared" si="3"/>
        <v>17</v>
      </c>
      <c r="AA16" s="30">
        <f t="shared" si="4"/>
        <v>16</v>
      </c>
      <c r="AB16" s="30">
        <f t="shared" si="5"/>
        <v>16</v>
      </c>
      <c r="AC16" s="30">
        <f t="shared" si="6"/>
        <v>12</v>
      </c>
    </row>
    <row r="17" spans="1:30" s="32" customFormat="1">
      <c r="A17" s="19">
        <f t="shared" si="0"/>
        <v>13</v>
      </c>
      <c r="B17" s="20" t="s">
        <v>27</v>
      </c>
      <c r="C17" s="22" t="s">
        <v>58</v>
      </c>
      <c r="D17" s="22">
        <v>344</v>
      </c>
      <c r="E17" s="39" t="s">
        <v>59</v>
      </c>
      <c r="F17" s="24" t="s">
        <v>60</v>
      </c>
      <c r="G17" s="24" t="s">
        <v>61</v>
      </c>
      <c r="H17" s="39" t="s">
        <v>59</v>
      </c>
      <c r="I17" s="25" t="s">
        <v>32</v>
      </c>
      <c r="J17" s="36">
        <v>8</v>
      </c>
      <c r="K17" s="37">
        <v>9</v>
      </c>
      <c r="L17" s="37">
        <v>9</v>
      </c>
      <c r="M17" s="37">
        <v>14</v>
      </c>
      <c r="N17" s="37">
        <v>15</v>
      </c>
      <c r="O17" s="37">
        <v>9</v>
      </c>
      <c r="P17" s="37">
        <v>13</v>
      </c>
      <c r="Q17" s="37">
        <v>16</v>
      </c>
      <c r="R17" s="37"/>
      <c r="S17" s="37"/>
      <c r="T17" s="37"/>
      <c r="U17" s="37"/>
      <c r="V17" s="37"/>
      <c r="W17" s="37"/>
      <c r="X17" s="37">
        <f t="shared" si="1"/>
        <v>93</v>
      </c>
      <c r="Y17" s="28">
        <f t="shared" si="2"/>
        <v>77</v>
      </c>
      <c r="Z17" s="29">
        <f t="shared" si="3"/>
        <v>16</v>
      </c>
      <c r="AA17" s="30">
        <f t="shared" si="4"/>
        <v>15</v>
      </c>
      <c r="AB17" s="30">
        <f t="shared" si="5"/>
        <v>14</v>
      </c>
      <c r="AC17" s="30">
        <f t="shared" si="6"/>
        <v>13</v>
      </c>
    </row>
    <row r="18" spans="1:30" s="32" customFormat="1">
      <c r="A18" s="19">
        <f t="shared" si="0"/>
        <v>14</v>
      </c>
      <c r="B18" s="33" t="s">
        <v>27</v>
      </c>
      <c r="C18" s="22" t="s">
        <v>58</v>
      </c>
      <c r="D18" s="22">
        <v>344</v>
      </c>
      <c r="E18" s="23">
        <v>9757</v>
      </c>
      <c r="F18" s="24" t="s">
        <v>62</v>
      </c>
      <c r="G18" s="24" t="s">
        <v>44</v>
      </c>
      <c r="H18" s="23">
        <v>57</v>
      </c>
      <c r="I18" s="25" t="s">
        <v>32</v>
      </c>
      <c r="J18" s="36">
        <v>13</v>
      </c>
      <c r="K18" s="37">
        <v>8</v>
      </c>
      <c r="L18" s="37">
        <v>10</v>
      </c>
      <c r="M18" s="37">
        <v>13</v>
      </c>
      <c r="N18" s="37">
        <v>14</v>
      </c>
      <c r="O18" s="37">
        <v>17</v>
      </c>
      <c r="P18" s="37">
        <v>17</v>
      </c>
      <c r="Q18" s="37">
        <v>17</v>
      </c>
      <c r="R18" s="37"/>
      <c r="S18" s="37"/>
      <c r="T18" s="37"/>
      <c r="U18" s="37"/>
      <c r="V18" s="37"/>
      <c r="W18" s="37"/>
      <c r="X18" s="37">
        <f t="shared" si="1"/>
        <v>109</v>
      </c>
      <c r="Y18" s="28">
        <f t="shared" si="2"/>
        <v>92</v>
      </c>
      <c r="Z18" s="29">
        <f t="shared" si="3"/>
        <v>17</v>
      </c>
      <c r="AA18" s="30">
        <f t="shared" si="4"/>
        <v>17</v>
      </c>
      <c r="AB18" s="30">
        <f t="shared" si="5"/>
        <v>17</v>
      </c>
      <c r="AC18" s="30">
        <f t="shared" si="6"/>
        <v>14</v>
      </c>
    </row>
    <row r="19" spans="1:30" s="32" customFormat="1">
      <c r="A19" s="19">
        <f t="shared" si="0"/>
        <v>15</v>
      </c>
      <c r="B19" s="43" t="s">
        <v>27</v>
      </c>
      <c r="C19" s="22" t="s">
        <v>58</v>
      </c>
      <c r="D19" s="22">
        <v>344</v>
      </c>
      <c r="E19" s="35">
        <v>3394</v>
      </c>
      <c r="F19" s="24" t="s">
        <v>62</v>
      </c>
      <c r="G19" s="24" t="s">
        <v>63</v>
      </c>
      <c r="H19" s="23">
        <v>94</v>
      </c>
      <c r="I19" s="25" t="s">
        <v>32</v>
      </c>
      <c r="J19" s="44">
        <v>12</v>
      </c>
      <c r="K19" s="37">
        <v>16</v>
      </c>
      <c r="L19" s="37">
        <v>16</v>
      </c>
      <c r="M19" s="37">
        <v>11</v>
      </c>
      <c r="N19" s="37">
        <v>13</v>
      </c>
      <c r="O19" s="45">
        <v>17</v>
      </c>
      <c r="P19" s="19">
        <v>17</v>
      </c>
      <c r="Q19" s="25">
        <v>17</v>
      </c>
      <c r="R19" s="46"/>
      <c r="S19" s="46"/>
      <c r="T19" s="45"/>
      <c r="U19" s="19"/>
      <c r="V19" s="37"/>
      <c r="W19" s="37"/>
      <c r="X19" s="37">
        <f t="shared" si="1"/>
        <v>119</v>
      </c>
      <c r="Y19" s="28">
        <f t="shared" si="2"/>
        <v>102</v>
      </c>
      <c r="Z19" s="29">
        <f t="shared" si="3"/>
        <v>17</v>
      </c>
      <c r="AA19" s="30">
        <f t="shared" si="4"/>
        <v>17</v>
      </c>
      <c r="AB19" s="30">
        <f t="shared" si="5"/>
        <v>17</v>
      </c>
      <c r="AC19" s="30">
        <f t="shared" si="6"/>
        <v>16</v>
      </c>
    </row>
    <row r="20" spans="1:30" s="32" customFormat="1">
      <c r="A20" s="19">
        <f t="shared" si="0"/>
        <v>16</v>
      </c>
      <c r="B20" s="33" t="s">
        <v>27</v>
      </c>
      <c r="C20" s="21" t="s">
        <v>33</v>
      </c>
      <c r="D20" s="34">
        <v>260</v>
      </c>
      <c r="E20" s="35">
        <v>7866</v>
      </c>
      <c r="F20" s="38" t="s">
        <v>64</v>
      </c>
      <c r="G20" s="38" t="s">
        <v>65</v>
      </c>
      <c r="H20" s="39" t="s">
        <v>66</v>
      </c>
      <c r="I20" s="25" t="s">
        <v>32</v>
      </c>
      <c r="J20" s="40">
        <v>17</v>
      </c>
      <c r="K20" s="41">
        <v>17</v>
      </c>
      <c r="L20" s="37">
        <v>17</v>
      </c>
      <c r="M20" s="41">
        <v>17</v>
      </c>
      <c r="N20" s="41">
        <v>17</v>
      </c>
      <c r="O20" s="37">
        <v>17</v>
      </c>
      <c r="P20" s="37">
        <v>17</v>
      </c>
      <c r="Q20" s="37">
        <v>17</v>
      </c>
      <c r="R20" s="37"/>
      <c r="S20" s="37"/>
      <c r="T20" s="37"/>
      <c r="U20" s="37"/>
      <c r="V20" s="37"/>
      <c r="W20" s="37"/>
      <c r="X20" s="37">
        <f t="shared" si="1"/>
        <v>136</v>
      </c>
      <c r="Y20" s="28">
        <f t="shared" si="2"/>
        <v>119</v>
      </c>
      <c r="Z20" s="29">
        <f t="shared" si="3"/>
        <v>17</v>
      </c>
      <c r="AA20" s="30">
        <f t="shared" si="4"/>
        <v>17</v>
      </c>
      <c r="AB20" s="30">
        <f t="shared" si="5"/>
        <v>17</v>
      </c>
      <c r="AC20" s="30">
        <f t="shared" si="6"/>
        <v>17</v>
      </c>
    </row>
    <row r="21" spans="1:30" s="32" customFormat="1">
      <c r="A21" s="19">
        <f t="shared" si="0"/>
        <v>17</v>
      </c>
      <c r="B21" s="20" t="s">
        <v>27</v>
      </c>
      <c r="C21" s="22"/>
      <c r="D21" s="22"/>
      <c r="E21" s="23"/>
      <c r="F21" s="24"/>
      <c r="G21" s="24"/>
      <c r="H21" s="23"/>
      <c r="I21" s="47"/>
      <c r="J21" s="26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>
        <f t="shared" ref="X21:X28" si="7">SUM(J21:W21)</f>
        <v>0</v>
      </c>
      <c r="Y21" s="28">
        <f t="shared" ref="Y21:Y28" si="8">IF(COUNT(J21:W21)&lt;=4,SUM(J21:W21),IF(AND(COUNT(J21:W21)&gt;4,COUNT(J21:W21)&lt;=9),SUM(J21:W21)-MAX(J21:W21),IF(AND(COUNT(J21:W21)&gt;9,COUNT(J21:W21)&lt;=18),SUM(J21:W21)-MAX(J21:W21)-LARGE(J21:W21,2),IF(AND(COUNT(J21:W21)&gt;18,COUNT(J21:W21)&lt;=27),SUM(J21:W21)-MAX(J21:W21)-LARGE(J21:W21,2)-LARGE(J21:W21,3),IF(AND(COUNT(J21:W21)&gt;27,COUNT(J21:W21)&lt;=36),SUM(J21:W21)-MAX(J21:W21)-LARGE(J21:W21,2)-LARGE(J21:W21,3)-LARGE(J21:W21,4),0)))))</f>
        <v>0</v>
      </c>
      <c r="Z21" s="29">
        <f t="shared" si="3"/>
        <v>0</v>
      </c>
      <c r="AA21" s="30" t="e">
        <f t="shared" si="4"/>
        <v>#NUM!</v>
      </c>
      <c r="AB21" s="30" t="e">
        <f t="shared" si="5"/>
        <v>#NUM!</v>
      </c>
      <c r="AC21" s="30" t="e">
        <f t="shared" si="6"/>
        <v>#NUM!</v>
      </c>
    </row>
    <row r="22" spans="1:30" s="32" customFormat="1">
      <c r="A22" s="19">
        <f t="shared" si="0"/>
        <v>18</v>
      </c>
      <c r="B22" s="33" t="s">
        <v>27</v>
      </c>
      <c r="C22" s="45"/>
      <c r="D22" s="19"/>
      <c r="E22" s="25"/>
      <c r="F22" s="48"/>
      <c r="G22" s="48"/>
      <c r="H22" s="23"/>
      <c r="I22" s="25"/>
      <c r="J22" s="36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>
        <f t="shared" si="7"/>
        <v>0</v>
      </c>
      <c r="Y22" s="28">
        <f t="shared" si="8"/>
        <v>0</v>
      </c>
      <c r="Z22" s="29">
        <f t="shared" si="3"/>
        <v>0</v>
      </c>
      <c r="AA22" s="30" t="e">
        <f t="shared" si="4"/>
        <v>#NUM!</v>
      </c>
      <c r="AB22" s="30" t="e">
        <f t="shared" si="5"/>
        <v>#NUM!</v>
      </c>
      <c r="AC22" s="30" t="e">
        <f t="shared" si="6"/>
        <v>#NUM!</v>
      </c>
    </row>
    <row r="23" spans="1:30" s="32" customFormat="1">
      <c r="A23" s="19">
        <f t="shared" si="0"/>
        <v>19</v>
      </c>
      <c r="B23" s="33" t="s">
        <v>27</v>
      </c>
      <c r="C23" s="19"/>
      <c r="D23" s="19"/>
      <c r="E23" s="25"/>
      <c r="F23" s="46"/>
      <c r="G23" s="46"/>
      <c r="H23" s="23"/>
      <c r="I23" s="25"/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>
        <f t="shared" si="7"/>
        <v>0</v>
      </c>
      <c r="Y23" s="28">
        <f t="shared" si="8"/>
        <v>0</v>
      </c>
      <c r="Z23" s="29">
        <f t="shared" si="3"/>
        <v>0</v>
      </c>
      <c r="AA23" s="30" t="e">
        <f t="shared" si="4"/>
        <v>#NUM!</v>
      </c>
      <c r="AB23" s="30" t="e">
        <f t="shared" si="5"/>
        <v>#NUM!</v>
      </c>
      <c r="AC23" s="30" t="e">
        <f t="shared" si="6"/>
        <v>#NUM!</v>
      </c>
    </row>
    <row r="24" spans="1:30" s="32" customFormat="1">
      <c r="A24" s="19">
        <f t="shared" si="0"/>
        <v>20</v>
      </c>
      <c r="B24" s="20" t="s">
        <v>27</v>
      </c>
      <c r="C24" s="45"/>
      <c r="D24" s="19"/>
      <c r="E24" s="25"/>
      <c r="F24" s="48"/>
      <c r="G24" s="48"/>
      <c r="H24" s="23"/>
      <c r="I24" s="47"/>
      <c r="J24" s="36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>
        <f t="shared" si="7"/>
        <v>0</v>
      </c>
      <c r="Y24" s="28">
        <f t="shared" si="8"/>
        <v>0</v>
      </c>
      <c r="Z24" s="29">
        <f t="shared" si="3"/>
        <v>0</v>
      </c>
      <c r="AA24" s="30" t="e">
        <f t="shared" si="4"/>
        <v>#NUM!</v>
      </c>
      <c r="AB24" s="30" t="e">
        <f t="shared" si="5"/>
        <v>#NUM!</v>
      </c>
      <c r="AC24" s="30" t="e">
        <f t="shared" si="6"/>
        <v>#NUM!</v>
      </c>
    </row>
    <row r="25" spans="1:30" s="32" customFormat="1">
      <c r="A25" s="19">
        <f t="shared" si="0"/>
        <v>21</v>
      </c>
      <c r="B25" s="20" t="s">
        <v>27</v>
      </c>
      <c r="C25" s="19"/>
      <c r="D25" s="19"/>
      <c r="E25" s="25"/>
      <c r="F25" s="46"/>
      <c r="G25" s="46"/>
      <c r="H25" s="23"/>
      <c r="I25" s="25"/>
      <c r="J25" s="36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>
        <f t="shared" si="7"/>
        <v>0</v>
      </c>
      <c r="Y25" s="28">
        <f t="shared" si="8"/>
        <v>0</v>
      </c>
      <c r="Z25" s="29">
        <f t="shared" si="3"/>
        <v>0</v>
      </c>
      <c r="AA25" s="30" t="e">
        <f t="shared" si="4"/>
        <v>#NUM!</v>
      </c>
      <c r="AB25" s="30" t="e">
        <f t="shared" si="5"/>
        <v>#NUM!</v>
      </c>
      <c r="AC25" s="30" t="e">
        <f t="shared" si="6"/>
        <v>#NUM!</v>
      </c>
    </row>
    <row r="26" spans="1:30" s="32" customFormat="1">
      <c r="A26" s="19">
        <f t="shared" si="0"/>
        <v>22</v>
      </c>
      <c r="B26" s="33" t="s">
        <v>67</v>
      </c>
      <c r="C26" s="45"/>
      <c r="D26" s="19"/>
      <c r="E26" s="25"/>
      <c r="F26" s="48"/>
      <c r="G26" s="48"/>
      <c r="H26" s="23"/>
      <c r="I26" s="25"/>
      <c r="J26" s="36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>
        <f t="shared" si="7"/>
        <v>0</v>
      </c>
      <c r="Y26" s="28">
        <f t="shared" si="8"/>
        <v>0</v>
      </c>
      <c r="Z26" s="29">
        <f t="shared" si="3"/>
        <v>0</v>
      </c>
      <c r="AA26" s="30" t="e">
        <f t="shared" si="4"/>
        <v>#NUM!</v>
      </c>
      <c r="AB26" s="30" t="e">
        <f t="shared" si="5"/>
        <v>#NUM!</v>
      </c>
      <c r="AC26" s="30" t="e">
        <f t="shared" si="6"/>
        <v>#NUM!</v>
      </c>
    </row>
    <row r="27" spans="1:30" s="32" customFormat="1">
      <c r="A27" s="19">
        <f t="shared" si="0"/>
        <v>23</v>
      </c>
      <c r="B27" s="20" t="s">
        <v>27</v>
      </c>
      <c r="C27" s="19"/>
      <c r="D27" s="19"/>
      <c r="E27" s="25"/>
      <c r="F27" s="48"/>
      <c r="G27" s="48"/>
      <c r="H27" s="23"/>
      <c r="I27" s="47"/>
      <c r="J27" s="36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>
        <f t="shared" si="7"/>
        <v>0</v>
      </c>
      <c r="Y27" s="28">
        <f t="shared" si="8"/>
        <v>0</v>
      </c>
      <c r="Z27" s="29">
        <f t="shared" si="3"/>
        <v>0</v>
      </c>
      <c r="AA27" s="30" t="e">
        <f t="shared" si="4"/>
        <v>#NUM!</v>
      </c>
      <c r="AB27" s="30" t="e">
        <f t="shared" si="5"/>
        <v>#NUM!</v>
      </c>
      <c r="AC27" s="30" t="e">
        <f t="shared" si="6"/>
        <v>#NUM!</v>
      </c>
    </row>
    <row r="28" spans="1:30" s="31" customFormat="1">
      <c r="A28" s="19">
        <f t="shared" si="0"/>
        <v>24</v>
      </c>
      <c r="B28" s="33" t="s">
        <v>27</v>
      </c>
      <c r="C28" s="45"/>
      <c r="D28" s="19"/>
      <c r="E28" s="25"/>
      <c r="F28" s="48"/>
      <c r="G28" s="48"/>
      <c r="H28" s="23"/>
      <c r="I28" s="25"/>
      <c r="J28" s="36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>
        <f t="shared" si="7"/>
        <v>0</v>
      </c>
      <c r="Y28" s="28">
        <f t="shared" si="8"/>
        <v>0</v>
      </c>
      <c r="Z28" s="29">
        <f t="shared" si="3"/>
        <v>0</v>
      </c>
      <c r="AA28" s="30" t="e">
        <f t="shared" si="4"/>
        <v>#NUM!</v>
      </c>
      <c r="AB28" s="30" t="e">
        <f t="shared" si="5"/>
        <v>#NUM!</v>
      </c>
      <c r="AC28" s="30" t="e">
        <f t="shared" si="6"/>
        <v>#NUM!</v>
      </c>
      <c r="AD28" s="32"/>
    </row>
    <row r="29" spans="1:30" ht="15">
      <c r="A29" s="49"/>
      <c r="F29" s="50">
        <f>COUNTA(F5:F28)</f>
        <v>16</v>
      </c>
      <c r="J29" s="51">
        <f>SUM(J5:J28)</f>
        <v>137</v>
      </c>
      <c r="K29" s="51">
        <f t="shared" ref="K29:W29" si="9">SUM(K5:K28)</f>
        <v>143</v>
      </c>
      <c r="L29" s="51">
        <f t="shared" si="9"/>
        <v>152</v>
      </c>
      <c r="M29" s="51">
        <f t="shared" si="9"/>
        <v>138</v>
      </c>
      <c r="N29" s="51">
        <f t="shared" si="9"/>
        <v>137</v>
      </c>
      <c r="O29" s="51">
        <f t="shared" si="9"/>
        <v>155</v>
      </c>
      <c r="P29" s="51">
        <f t="shared" si="9"/>
        <v>142</v>
      </c>
      <c r="Q29" s="51">
        <f t="shared" si="9"/>
        <v>167</v>
      </c>
      <c r="R29" s="51">
        <f t="shared" si="9"/>
        <v>0</v>
      </c>
      <c r="S29" s="51">
        <f t="shared" si="9"/>
        <v>0</v>
      </c>
      <c r="T29" s="51">
        <f t="shared" si="9"/>
        <v>0</v>
      </c>
      <c r="U29" s="51">
        <f t="shared" si="9"/>
        <v>0</v>
      </c>
      <c r="V29" s="51">
        <f t="shared" si="9"/>
        <v>0</v>
      </c>
      <c r="W29" s="51">
        <f t="shared" si="9"/>
        <v>0</v>
      </c>
    </row>
    <row r="30" spans="1:30">
      <c r="A30" s="49"/>
      <c r="H30" t="s">
        <v>68</v>
      </c>
      <c r="I30" s="52">
        <f>F29+1</f>
        <v>17</v>
      </c>
      <c r="J30" s="53">
        <f t="shared" ref="J30:W30" si="10">COUNTIF(J$5:J$28,$I$30)</f>
        <v>1</v>
      </c>
      <c r="K30" s="53">
        <f t="shared" si="10"/>
        <v>1</v>
      </c>
      <c r="L30" s="53">
        <f t="shared" si="10"/>
        <v>1</v>
      </c>
      <c r="M30" s="53">
        <f t="shared" si="10"/>
        <v>1</v>
      </c>
      <c r="N30" s="53">
        <f t="shared" si="10"/>
        <v>1</v>
      </c>
      <c r="O30" s="53">
        <f t="shared" si="10"/>
        <v>4</v>
      </c>
      <c r="P30" s="53">
        <f t="shared" si="10"/>
        <v>3</v>
      </c>
      <c r="Q30" s="53">
        <f t="shared" si="10"/>
        <v>3</v>
      </c>
      <c r="R30" s="53">
        <f t="shared" si="10"/>
        <v>0</v>
      </c>
      <c r="S30" s="53">
        <f t="shared" si="10"/>
        <v>0</v>
      </c>
      <c r="T30" s="53">
        <f t="shared" si="10"/>
        <v>0</v>
      </c>
      <c r="U30" s="53">
        <f t="shared" si="10"/>
        <v>0</v>
      </c>
      <c r="V30" s="53">
        <f t="shared" si="10"/>
        <v>0</v>
      </c>
      <c r="W30" s="53">
        <f t="shared" si="10"/>
        <v>0</v>
      </c>
    </row>
    <row r="31" spans="1:30">
      <c r="A31" s="49"/>
      <c r="H31" t="s">
        <v>69</v>
      </c>
      <c r="I31" s="52">
        <f>F29</f>
        <v>16</v>
      </c>
      <c r="J31" s="53">
        <f>COUNTIF(J$5:J$28,$I$31)</f>
        <v>0</v>
      </c>
      <c r="K31" s="53">
        <f t="shared" ref="K31:W31" si="11">COUNTIF(K$5:K$28,$I$31)</f>
        <v>3</v>
      </c>
      <c r="L31" s="53">
        <f t="shared" si="11"/>
        <v>5</v>
      </c>
      <c r="M31" s="53">
        <f t="shared" si="11"/>
        <v>1</v>
      </c>
      <c r="N31" s="53">
        <f t="shared" si="11"/>
        <v>0</v>
      </c>
      <c r="O31" s="53">
        <f t="shared" si="11"/>
        <v>2</v>
      </c>
      <c r="P31" s="53">
        <f t="shared" si="11"/>
        <v>0</v>
      </c>
      <c r="Q31" s="53">
        <f t="shared" si="11"/>
        <v>5</v>
      </c>
      <c r="R31" s="53">
        <f t="shared" si="11"/>
        <v>0</v>
      </c>
      <c r="S31" s="53">
        <f t="shared" si="11"/>
        <v>0</v>
      </c>
      <c r="T31" s="53">
        <f t="shared" si="11"/>
        <v>0</v>
      </c>
      <c r="U31" s="53">
        <f t="shared" si="11"/>
        <v>0</v>
      </c>
      <c r="V31" s="53">
        <f t="shared" si="11"/>
        <v>0</v>
      </c>
      <c r="W31" s="53">
        <f t="shared" si="11"/>
        <v>0</v>
      </c>
    </row>
    <row r="32" spans="1:30">
      <c r="A32" s="49"/>
    </row>
    <row r="33" spans="1:1">
      <c r="A33" s="49"/>
    </row>
    <row r="34" spans="1:1">
      <c r="A34" s="49"/>
    </row>
    <row r="35" spans="1:1">
      <c r="A35" s="49"/>
    </row>
    <row r="36" spans="1:1">
      <c r="A36" s="49"/>
    </row>
    <row r="37" spans="1:1">
      <c r="A37" s="49"/>
    </row>
    <row r="38" spans="1:1">
      <c r="A38" s="49"/>
    </row>
    <row r="39" spans="1:1">
      <c r="A39" s="49"/>
    </row>
    <row r="40" spans="1:1">
      <c r="A40" s="49"/>
    </row>
    <row r="41" spans="1:1">
      <c r="A41" s="49"/>
    </row>
    <row r="42" spans="1:1">
      <c r="A42" s="49"/>
    </row>
    <row r="43" spans="1:1">
      <c r="A43" s="49"/>
    </row>
    <row r="44" spans="1:1">
      <c r="A44" s="49"/>
    </row>
    <row r="45" spans="1:1">
      <c r="A45" s="49"/>
    </row>
    <row r="46" spans="1:1">
      <c r="A46" s="49"/>
    </row>
    <row r="47" spans="1:1">
      <c r="A47" s="49"/>
    </row>
    <row r="48" spans="1:1">
      <c r="A48" s="49"/>
    </row>
    <row r="49" spans="1:1">
      <c r="A49" s="49"/>
    </row>
    <row r="50" spans="1:1">
      <c r="A50" s="49"/>
    </row>
    <row r="51" spans="1:1">
      <c r="A51" s="49"/>
    </row>
    <row r="52" spans="1:1">
      <c r="A52" s="49"/>
    </row>
    <row r="53" spans="1:1">
      <c r="A53" s="49"/>
    </row>
    <row r="54" spans="1:1">
      <c r="A54" s="49"/>
    </row>
    <row r="55" spans="1:1">
      <c r="A55" s="49"/>
    </row>
    <row r="56" spans="1:1">
      <c r="A56" s="49"/>
    </row>
    <row r="57" spans="1:1">
      <c r="A57" s="49"/>
    </row>
    <row r="58" spans="1:1">
      <c r="A58" s="49"/>
    </row>
    <row r="59" spans="1:1">
      <c r="A59" s="49"/>
    </row>
    <row r="60" spans="1:1">
      <c r="A60" s="49"/>
    </row>
    <row r="61" spans="1:1">
      <c r="A61" s="49"/>
    </row>
    <row r="62" spans="1:1">
      <c r="A62" s="49"/>
    </row>
    <row r="63" spans="1:1">
      <c r="A63" s="49"/>
    </row>
    <row r="64" spans="1:1">
      <c r="A64" s="49"/>
    </row>
    <row r="65" spans="1:2">
      <c r="A65" s="49"/>
    </row>
    <row r="66" spans="1:2">
      <c r="A66" s="49"/>
    </row>
    <row r="67" spans="1:2">
      <c r="A67" s="49"/>
    </row>
    <row r="68" spans="1:2">
      <c r="A68" s="49"/>
    </row>
    <row r="69" spans="1:2">
      <c r="A69" s="49"/>
    </row>
    <row r="70" spans="1:2">
      <c r="B70" s="49"/>
    </row>
    <row r="71" spans="1:2">
      <c r="B71" s="49"/>
    </row>
    <row r="72" spans="1:2">
      <c r="B72" s="49"/>
    </row>
    <row r="73" spans="1:2">
      <c r="B73" s="49"/>
    </row>
    <row r="74" spans="1:2">
      <c r="B74" s="49"/>
    </row>
    <row r="75" spans="1:2">
      <c r="B75" s="49"/>
    </row>
    <row r="76" spans="1:2">
      <c r="B76" s="49"/>
    </row>
    <row r="77" spans="1:2">
      <c r="B77" s="49"/>
    </row>
    <row r="78" spans="1:2">
      <c r="B78" s="49"/>
    </row>
    <row r="79" spans="1:2">
      <c r="B79" s="49"/>
    </row>
    <row r="80" spans="1:2">
      <c r="B80" s="49"/>
    </row>
    <row r="81" spans="2:2">
      <c r="B81" s="49"/>
    </row>
    <row r="82" spans="2:2">
      <c r="B82" s="49"/>
    </row>
    <row r="83" spans="2:2">
      <c r="B83" s="49"/>
    </row>
    <row r="84" spans="2:2">
      <c r="B84" s="49"/>
    </row>
  </sheetData>
  <sheetProtection selectLockedCells="1"/>
  <mergeCells count="2">
    <mergeCell ref="B1:Y1"/>
    <mergeCell ref="C3:D3"/>
  </mergeCells>
  <printOptions horizontalCentered="1"/>
  <pageMargins left="0" right="0" top="0.59055118110236227" bottom="0.39370078740157483" header="0" footer="0"/>
  <pageSetup paperSize="9" scale="88" firstPageNumber="0" orientation="landscape" horizontalDpi="300" verticalDpi="300" r:id="rId1"/>
  <headerFooter alignWithMargins="0">
    <oddHeader>&amp;C&amp;"Arial,Gras"&amp;20FFMN F5E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Résultats</vt:lpstr>
      <vt:lpstr>Résultats!N_Voile</vt:lpstr>
      <vt:lpstr>Résultats!Zone_d_impression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aecbateaux</dc:creator>
  <cp:lastModifiedBy>aecbateaux</cp:lastModifiedBy>
  <dcterms:created xsi:type="dcterms:W3CDTF">2019-04-13T15:21:30Z</dcterms:created>
  <dcterms:modified xsi:type="dcterms:W3CDTF">2019-04-13T15:22:51Z</dcterms:modified>
</cp:coreProperties>
</file>